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IFH Survey Data Core Administration\Proposals\FY 2025 Roadmaps\Pilot\"/>
    </mc:Choice>
  </mc:AlternateContent>
  <xr:revisionPtr revIDLastSave="0" documentId="13_ncr:1_{6BEA606F-2D3B-4CD6-A268-7B1FE31B4268}" xr6:coauthVersionLast="47" xr6:coauthVersionMax="47" xr10:uidLastSave="{00000000-0000-0000-0000-000000000000}"/>
  <bookViews>
    <workbookView xWindow="-110" yWindow="-110" windowWidth="25820" windowHeight="15620" tabRatio="966" xr2:uid="{00000000-000D-0000-FFFF-FFFF00000000}"/>
  </bookViews>
  <sheets>
    <sheet name="RR Budget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11" l="1"/>
  <c r="G19" i="11"/>
  <c r="H19" i="11" s="1"/>
  <c r="H33" i="11"/>
  <c r="G18" i="11"/>
  <c r="H18" i="11" s="1"/>
  <c r="G34" i="11" l="1"/>
  <c r="H34" i="11" s="1"/>
  <c r="H44" i="11"/>
  <c r="F18" i="11" l="1"/>
  <c r="F13" i="11" l="1"/>
  <c r="H22" i="11" l="1"/>
  <c r="F22" i="11"/>
  <c r="I19" i="11"/>
  <c r="F19" i="11"/>
  <c r="I22" i="11" l="1"/>
  <c r="J22" i="11" s="1"/>
  <c r="J19" i="11"/>
  <c r="H13" i="11" l="1"/>
  <c r="I13" i="11" s="1"/>
  <c r="H23" i="11" l="1"/>
  <c r="F23" i="11"/>
  <c r="H21" i="11"/>
  <c r="I21" i="11" s="1"/>
  <c r="J21" i="11" s="1"/>
  <c r="F21" i="11"/>
  <c r="H15" i="11"/>
  <c r="I15" i="11" s="1"/>
  <c r="J15" i="11" s="1"/>
  <c r="F15" i="11"/>
  <c r="H14" i="11"/>
  <c r="F14" i="11"/>
  <c r="H25" i="11" l="1"/>
  <c r="I14" i="11"/>
  <c r="J14" i="11" s="1"/>
  <c r="I18" i="11"/>
  <c r="J18" i="11" s="1"/>
  <c r="H35" i="11" s="1"/>
  <c r="I23" i="11"/>
  <c r="J23" i="11" s="1"/>
  <c r="J20" i="11" l="1"/>
  <c r="H37" i="11"/>
  <c r="J24" i="11"/>
  <c r="I25" i="11" l="1"/>
  <c r="H27" i="11" s="1"/>
  <c r="H29" i="11" s="1"/>
  <c r="H10" i="11"/>
  <c r="J13" i="11" l="1"/>
  <c r="J16" i="11" s="1"/>
  <c r="J25" i="11" s="1"/>
  <c r="H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Connaughton</author>
  </authors>
  <commentLis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CY:  12 Month Calendar Year Appointment
AY:  9 Month Academic Year Appointment
SU:  3 Month Summer Appointment</t>
        </r>
      </text>
    </comment>
  </commentList>
</comments>
</file>

<file path=xl/sharedStrings.xml><?xml version="1.0" encoding="utf-8"?>
<sst xmlns="http://schemas.openxmlformats.org/spreadsheetml/2006/main" count="59" uniqueCount="45">
  <si>
    <t xml:space="preserve">Project Title:  </t>
  </si>
  <si>
    <t>Year 1</t>
  </si>
  <si>
    <t>appt</t>
  </si>
  <si>
    <t>fringe</t>
  </si>
  <si>
    <t>salary</t>
  </si>
  <si>
    <t>%</t>
  </si>
  <si>
    <t>person</t>
  </si>
  <si>
    <t xml:space="preserve">requested </t>
  </si>
  <si>
    <t>funds</t>
  </si>
  <si>
    <t>type</t>
  </si>
  <si>
    <t>rate</t>
  </si>
  <si>
    <t>base</t>
  </si>
  <si>
    <t>effort</t>
  </si>
  <si>
    <t>months</t>
  </si>
  <si>
    <t>benefits</t>
  </si>
  <si>
    <t>requested</t>
  </si>
  <si>
    <t>1</t>
  </si>
  <si>
    <t>CY</t>
  </si>
  <si>
    <t>2</t>
  </si>
  <si>
    <t>3</t>
  </si>
  <si>
    <t>Subtotal Personnel</t>
  </si>
  <si>
    <t>Subtotal Personnel &amp; Fringe Benefits</t>
  </si>
  <si>
    <t>Subtotal Data Core</t>
  </si>
  <si>
    <r>
      <t xml:space="preserve">IF ANY EXPENSES CAPTURED ON THIS LINE (9) ARE </t>
    </r>
    <r>
      <rPr>
        <b/>
        <u/>
        <sz val="10"/>
        <color theme="0"/>
        <rFont val="Arial"/>
        <family val="2"/>
      </rPr>
      <t>NOT</t>
    </r>
    <r>
      <rPr>
        <u/>
        <sz val="10"/>
        <color theme="0"/>
        <rFont val="Arial"/>
        <family val="2"/>
      </rPr>
      <t xml:space="preserve"> </t>
    </r>
    <r>
      <rPr>
        <sz val="10"/>
        <color theme="0"/>
        <rFont val="Arial"/>
        <family val="2"/>
      </rPr>
      <t>PART OF THE MTDC, PLEASE INDICATE SO THAT A MANUAL ADJUSTMENT TO THE F&amp;A BASE MAY BE CREATED.</t>
    </r>
  </si>
  <si>
    <t>Subtotal _______________</t>
  </si>
  <si>
    <t>Total Direct Costs</t>
  </si>
  <si>
    <t>IFH Survey / Data Core Pilot Program RFA Budget</t>
  </si>
  <si>
    <t>PI Name:</t>
  </si>
  <si>
    <t>PI Department:</t>
  </si>
  <si>
    <t>PI Email / Phone:</t>
  </si>
  <si>
    <t>Proposed Project Period:</t>
  </si>
  <si>
    <t>Total Budget:</t>
  </si>
  <si>
    <t>A. Senior/Key (in kind only)</t>
  </si>
  <si>
    <r>
      <t xml:space="preserve">Fringe Benefits - </t>
    </r>
    <r>
      <rPr>
        <b/>
        <sz val="8"/>
        <rFont val="Arial"/>
        <family val="2"/>
      </rPr>
      <t xml:space="preserve">FT Faculty/Staff: </t>
    </r>
  </si>
  <si>
    <t xml:space="preserve">2. Data Core </t>
  </si>
  <si>
    <t>3. Other Costs</t>
  </si>
  <si>
    <t>B2. Other Personnel (in kind only)</t>
  </si>
  <si>
    <t>B1. Other Personnel - Data Core Analysts</t>
  </si>
  <si>
    <t>Core Survey Analyst</t>
  </si>
  <si>
    <r>
      <t xml:space="preserve">Core Data Analyst                                   </t>
    </r>
    <r>
      <rPr>
        <b/>
        <sz val="10"/>
        <color rgb="FFFF5050"/>
        <rFont val="Arial"/>
        <family val="2"/>
      </rPr>
      <t>(includes data access)</t>
    </r>
  </si>
  <si>
    <t>hours</t>
  </si>
  <si>
    <t>Adjustment based on analyst effort for data projects</t>
  </si>
  <si>
    <t>data</t>
  </si>
  <si>
    <t>Adjustment for data project (internal pilot)</t>
  </si>
  <si>
    <r>
      <t xml:space="preserve">Core Data Costs:                                                                           </t>
    </r>
    <r>
      <rPr>
        <b/>
        <sz val="10"/>
        <color rgb="FFFF5050"/>
        <rFont val="Arial"/>
        <family val="2"/>
      </rPr>
      <t>(Type "data" or "survey" in the highlighted field)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</si>
</sst>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[Red]\(#,##0.000\)"/>
    <numFmt numFmtId="165" formatCode="mm/dd/yy;@"/>
    <numFmt numFmtId="166" formatCode="0.0%"/>
    <numFmt numFmtId="167" formatCode="#,##0.0_);[Red]\(#,##0.0\)"/>
    <numFmt numFmtId="168" formatCode="&quot;$&quot;#,##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u/>
      <sz val="8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8"/>
      <color theme="9" tint="-0.499984740745262"/>
      <name val="Arial"/>
      <family val="2"/>
    </font>
    <font>
      <b/>
      <i/>
      <sz val="8"/>
      <color theme="9" tint="-0.499984740745262"/>
      <name val="Arial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0"/>
      <name val="Arial"/>
      <family val="2"/>
    </font>
    <font>
      <b/>
      <u/>
      <sz val="10"/>
      <color theme="0"/>
      <name val="Arial"/>
      <family val="2"/>
    </font>
    <font>
      <sz val="11"/>
      <color theme="1"/>
      <name val="Arial"/>
      <family val="2"/>
    </font>
    <font>
      <b/>
      <u/>
      <sz val="11"/>
      <name val="Calibri"/>
      <family val="2"/>
      <scheme val="minor"/>
    </font>
    <font>
      <b/>
      <sz val="14"/>
      <name val="Arial"/>
      <family val="2"/>
    </font>
    <font>
      <b/>
      <sz val="10"/>
      <color rgb="FFFF5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15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38" fontId="4" fillId="0" borderId="0" xfId="1" applyNumberFormat="1" applyFont="1" applyProtection="1">
      <protection locked="0"/>
    </xf>
    <xf numFmtId="38" fontId="5" fillId="0" borderId="0" xfId="1" applyNumberFormat="1" applyFont="1" applyProtection="1">
      <protection locked="0"/>
    </xf>
    <xf numFmtId="38" fontId="5" fillId="0" borderId="0" xfId="1" applyNumberFormat="1" applyFont="1" applyAlignment="1" applyProtection="1">
      <alignment horizontal="center"/>
      <protection locked="0"/>
    </xf>
    <xf numFmtId="38" fontId="3" fillId="0" borderId="0" xfId="1" applyNumberFormat="1" applyProtection="1">
      <protection locked="0"/>
    </xf>
    <xf numFmtId="38" fontId="2" fillId="0" borderId="0" xfId="1" applyNumberFormat="1" applyFont="1" applyProtection="1">
      <protection locked="0"/>
    </xf>
    <xf numFmtId="38" fontId="4" fillId="0" borderId="2" xfId="1" applyNumberFormat="1" applyFont="1" applyBorder="1" applyProtection="1">
      <protection locked="0"/>
    </xf>
    <xf numFmtId="38" fontId="5" fillId="0" borderId="2" xfId="1" applyNumberFormat="1" applyFont="1" applyBorder="1" applyProtection="1">
      <protection locked="0"/>
    </xf>
    <xf numFmtId="38" fontId="5" fillId="0" borderId="2" xfId="1" applyNumberFormat="1" applyFont="1" applyBorder="1" applyAlignment="1" applyProtection="1">
      <alignment horizontal="center"/>
      <protection locked="0"/>
    </xf>
    <xf numFmtId="38" fontId="3" fillId="0" borderId="2" xfId="1" quotePrefix="1" applyNumberFormat="1" applyBorder="1" applyProtection="1">
      <protection locked="0"/>
    </xf>
    <xf numFmtId="38" fontId="3" fillId="0" borderId="2" xfId="1" applyNumberFormat="1" applyBorder="1" applyProtection="1">
      <protection locked="0"/>
    </xf>
    <xf numFmtId="38" fontId="2" fillId="0" borderId="1" xfId="1" applyNumberFormat="1" applyFont="1" applyBorder="1" applyProtection="1">
      <protection locked="0"/>
    </xf>
    <xf numFmtId="38" fontId="5" fillId="0" borderId="1" xfId="1" applyNumberFormat="1" applyFont="1" applyBorder="1" applyAlignment="1" applyProtection="1">
      <alignment horizontal="center"/>
      <protection locked="0"/>
    </xf>
    <xf numFmtId="38" fontId="4" fillId="0" borderId="1" xfId="1" applyNumberFormat="1" applyFont="1" applyBorder="1" applyAlignment="1" applyProtection="1">
      <alignment horizontal="center"/>
      <protection locked="0"/>
    </xf>
    <xf numFmtId="38" fontId="4" fillId="4" borderId="0" xfId="1" applyNumberFormat="1" applyFont="1" applyFill="1" applyAlignment="1" applyProtection="1">
      <alignment horizontal="center"/>
      <protection locked="0"/>
    </xf>
    <xf numFmtId="38" fontId="3" fillId="4" borderId="0" xfId="1" applyNumberFormat="1" applyFill="1" applyProtection="1">
      <protection locked="0"/>
    </xf>
    <xf numFmtId="165" fontId="4" fillId="0" borderId="0" xfId="1" applyNumberFormat="1" applyFont="1" applyAlignment="1" applyProtection="1">
      <alignment horizontal="center"/>
      <protection locked="0"/>
    </xf>
    <xf numFmtId="38" fontId="4" fillId="0" borderId="0" xfId="1" applyNumberFormat="1" applyFont="1" applyAlignment="1" applyProtection="1">
      <alignment horizontal="center"/>
      <protection locked="0"/>
    </xf>
    <xf numFmtId="165" fontId="4" fillId="0" borderId="2" xfId="1" applyNumberFormat="1" applyFont="1" applyBorder="1" applyAlignment="1" applyProtection="1">
      <alignment horizontal="center"/>
      <protection locked="0"/>
    </xf>
    <xf numFmtId="38" fontId="4" fillId="4" borderId="0" xfId="1" applyNumberFormat="1" applyFont="1" applyFill="1" applyProtection="1">
      <protection locked="0"/>
    </xf>
    <xf numFmtId="38" fontId="5" fillId="4" borderId="0" xfId="1" applyNumberFormat="1" applyFont="1" applyFill="1" applyAlignment="1" applyProtection="1">
      <alignment horizontal="center"/>
      <protection locked="0"/>
    </xf>
    <xf numFmtId="38" fontId="7" fillId="0" borderId="0" xfId="1" applyNumberFormat="1" applyFont="1" applyAlignment="1" applyProtection="1">
      <alignment horizontal="center"/>
      <protection locked="0"/>
    </xf>
    <xf numFmtId="38" fontId="2" fillId="0" borderId="0" xfId="1" applyNumberFormat="1" applyFont="1" applyAlignment="1" applyProtection="1">
      <alignment horizontal="center"/>
      <protection locked="0"/>
    </xf>
    <xf numFmtId="10" fontId="2" fillId="0" borderId="0" xfId="2" applyNumberFormat="1" applyFont="1" applyFill="1" applyBorder="1" applyProtection="1">
      <protection locked="0"/>
    </xf>
    <xf numFmtId="38" fontId="12" fillId="0" borderId="0" xfId="1" applyNumberFormat="1" applyFont="1" applyProtection="1">
      <protection locked="0"/>
    </xf>
    <xf numFmtId="166" fontId="5" fillId="0" borderId="0" xfId="2" applyNumberFormat="1" applyFont="1" applyFill="1" applyAlignment="1" applyProtection="1">
      <alignment horizontal="center"/>
      <protection locked="0"/>
    </xf>
    <xf numFmtId="167" fontId="2" fillId="0" borderId="0" xfId="1" applyNumberFormat="1" applyFont="1" applyAlignment="1" applyProtection="1">
      <alignment horizontal="center"/>
      <protection locked="0"/>
    </xf>
    <xf numFmtId="38" fontId="4" fillId="0" borderId="1" xfId="1" applyNumberFormat="1" applyFont="1" applyBorder="1" applyProtection="1">
      <protection locked="0"/>
    </xf>
    <xf numFmtId="38" fontId="5" fillId="0" borderId="0" xfId="1" applyNumberFormat="1" applyFont="1" applyAlignment="1" applyProtection="1">
      <alignment horizontal="center" vertical="center"/>
      <protection locked="0"/>
    </xf>
    <xf numFmtId="38" fontId="2" fillId="0" borderId="0" xfId="1" applyNumberFormat="1" applyFont="1" applyAlignment="1" applyProtection="1">
      <alignment vertical="center"/>
      <protection locked="0"/>
    </xf>
    <xf numFmtId="38" fontId="3" fillId="0" borderId="0" xfId="1" applyNumberFormat="1" applyAlignment="1" applyProtection="1">
      <alignment vertical="center"/>
      <protection locked="0"/>
    </xf>
    <xf numFmtId="38" fontId="4" fillId="0" borderId="0" xfId="1" applyNumberFormat="1" applyFont="1" applyAlignment="1" applyProtection="1">
      <alignment horizontal="left" indent="2"/>
      <protection locked="0"/>
    </xf>
    <xf numFmtId="38" fontId="5" fillId="0" borderId="0" xfId="1" applyNumberFormat="1" applyFont="1" applyAlignment="1" applyProtection="1">
      <alignment horizontal="left" indent="2"/>
      <protection locked="0"/>
    </xf>
    <xf numFmtId="40" fontId="5" fillId="0" borderId="0" xfId="1" applyNumberFormat="1" applyFont="1" applyAlignment="1" applyProtection="1">
      <alignment horizontal="center"/>
      <protection locked="0"/>
    </xf>
    <xf numFmtId="38" fontId="4" fillId="0" borderId="0" xfId="1" applyNumberFormat="1" applyFont="1" applyAlignment="1" applyProtection="1">
      <alignment horizontal="left"/>
      <protection locked="0"/>
    </xf>
    <xf numFmtId="38" fontId="2" fillId="0" borderId="0" xfId="1" applyNumberFormat="1" applyFont="1" applyAlignment="1" applyProtection="1">
      <alignment wrapText="1" shrinkToFit="1"/>
      <protection locked="0"/>
    </xf>
    <xf numFmtId="164" fontId="2" fillId="0" borderId="0" xfId="1" applyNumberFormat="1" applyFont="1" applyProtection="1">
      <protection locked="0"/>
    </xf>
    <xf numFmtId="38" fontId="4" fillId="2" borderId="0" xfId="1" applyNumberFormat="1" applyFont="1" applyFill="1" applyAlignment="1" applyProtection="1">
      <alignment horizontal="left" indent="3"/>
      <protection locked="0"/>
    </xf>
    <xf numFmtId="38" fontId="5" fillId="2" borderId="0" xfId="1" applyNumberFormat="1" applyFont="1" applyFill="1" applyAlignment="1" applyProtection="1">
      <alignment horizontal="left" indent="3"/>
      <protection locked="0"/>
    </xf>
    <xf numFmtId="38" fontId="5" fillId="2" borderId="0" xfId="1" applyNumberFormat="1" applyFont="1" applyFill="1" applyProtection="1">
      <protection locked="0"/>
    </xf>
    <xf numFmtId="38" fontId="5" fillId="2" borderId="0" xfId="1" applyNumberFormat="1" applyFont="1" applyFill="1" applyAlignment="1" applyProtection="1">
      <alignment horizontal="center"/>
      <protection locked="0"/>
    </xf>
    <xf numFmtId="38" fontId="4" fillId="2" borderId="2" xfId="1" applyNumberFormat="1" applyFont="1" applyFill="1" applyBorder="1" applyProtection="1">
      <protection locked="0"/>
    </xf>
    <xf numFmtId="38" fontId="4" fillId="2" borderId="0" xfId="1" applyNumberFormat="1" applyFont="1" applyFill="1" applyProtection="1">
      <protection locked="0"/>
    </xf>
    <xf numFmtId="38" fontId="3" fillId="2" borderId="0" xfId="1" applyNumberFormat="1" applyFill="1" applyProtection="1">
      <protection locked="0"/>
    </xf>
    <xf numFmtId="0" fontId="3" fillId="0" borderId="0" xfId="1" applyProtection="1">
      <protection locked="0"/>
    </xf>
    <xf numFmtId="0" fontId="2" fillId="0" borderId="0" xfId="1" applyFont="1" applyProtection="1">
      <protection locked="0"/>
    </xf>
    <xf numFmtId="0" fontId="8" fillId="2" borderId="0" xfId="1" applyFont="1" applyFill="1" applyAlignment="1" applyProtection="1">
      <alignment horizontal="left" indent="3"/>
      <protection locked="0"/>
    </xf>
    <xf numFmtId="0" fontId="3" fillId="2" borderId="0" xfId="1" applyFill="1" applyProtection="1">
      <protection locked="0"/>
    </xf>
    <xf numFmtId="0" fontId="8" fillId="0" borderId="0" xfId="1" applyFont="1" applyAlignment="1" applyProtection="1">
      <alignment horizontal="left" indent="3"/>
      <protection locked="0"/>
    </xf>
    <xf numFmtId="0" fontId="3" fillId="0" borderId="0" xfId="1" quotePrefix="1" applyProtection="1">
      <protection locked="0"/>
    </xf>
    <xf numFmtId="6" fontId="2" fillId="0" borderId="0" xfId="1" applyNumberFormat="1" applyFont="1" applyProtection="1">
      <protection locked="0"/>
    </xf>
    <xf numFmtId="38" fontId="2" fillId="0" borderId="0" xfId="1" applyNumberFormat="1" applyFont="1" applyAlignment="1" applyProtection="1">
      <alignment horizontal="left" indent="1"/>
      <protection locked="0"/>
    </xf>
    <xf numFmtId="38" fontId="9" fillId="0" borderId="0" xfId="1" applyNumberFormat="1" applyFont="1" applyAlignment="1" applyProtection="1">
      <alignment horizontal="left" indent="4"/>
      <protection locked="0"/>
    </xf>
    <xf numFmtId="38" fontId="5" fillId="0" borderId="0" xfId="1" applyNumberFormat="1" applyFont="1" applyAlignment="1" applyProtection="1">
      <alignment horizontal="left" indent="4"/>
      <protection locked="0"/>
    </xf>
    <xf numFmtId="38" fontId="9" fillId="0" borderId="0" xfId="1" applyNumberFormat="1" applyFont="1" applyAlignment="1" applyProtection="1">
      <alignment horizontal="center"/>
      <protection locked="0"/>
    </xf>
    <xf numFmtId="38" fontId="9" fillId="0" borderId="0" xfId="1" applyNumberFormat="1" applyFont="1" applyProtection="1">
      <protection locked="0"/>
    </xf>
    <xf numFmtId="38" fontId="9" fillId="4" borderId="0" xfId="1" applyNumberFormat="1" applyFont="1" applyFill="1" applyProtection="1">
      <protection locked="0"/>
    </xf>
    <xf numFmtId="38" fontId="10" fillId="0" borderId="0" xfId="1" applyNumberFormat="1" applyFont="1" applyProtection="1">
      <protection locked="0"/>
    </xf>
    <xf numFmtId="38" fontId="13" fillId="0" borderId="0" xfId="1" applyNumberFormat="1" applyFont="1" applyAlignment="1" applyProtection="1">
      <alignment vertical="center"/>
      <protection locked="0"/>
    </xf>
    <xf numFmtId="38" fontId="2" fillId="0" borderId="0" xfId="1" applyNumberFormat="1" applyFont="1" applyAlignment="1" applyProtection="1">
      <alignment horizontal="center" vertical="top"/>
      <protection locked="0"/>
    </xf>
    <xf numFmtId="10" fontId="2" fillId="0" borderId="0" xfId="2" applyNumberFormat="1" applyFont="1" applyFill="1" applyBorder="1" applyAlignment="1" applyProtection="1">
      <alignment vertical="top"/>
      <protection locked="0"/>
    </xf>
    <xf numFmtId="38" fontId="12" fillId="0" borderId="0" xfId="1" applyNumberFormat="1" applyFont="1" applyAlignment="1" applyProtection="1">
      <alignment vertical="top"/>
      <protection locked="0"/>
    </xf>
    <xf numFmtId="166" fontId="5" fillId="0" borderId="0" xfId="2" applyNumberFormat="1" applyFont="1" applyFill="1" applyAlignment="1" applyProtection="1">
      <alignment horizontal="center" vertical="top"/>
      <protection locked="0"/>
    </xf>
    <xf numFmtId="167" fontId="2" fillId="0" borderId="0" xfId="1" applyNumberFormat="1" applyFont="1" applyAlignment="1" applyProtection="1">
      <alignment horizontal="center" vertical="top"/>
      <protection locked="0"/>
    </xf>
    <xf numFmtId="38" fontId="3" fillId="0" borderId="0" xfId="1" applyNumberFormat="1" applyAlignment="1" applyProtection="1">
      <alignment vertical="top"/>
      <protection locked="0"/>
    </xf>
    <xf numFmtId="38" fontId="4" fillId="0" borderId="1" xfId="1" applyNumberFormat="1" applyFont="1" applyBorder="1" applyAlignment="1" applyProtection="1">
      <alignment vertical="top"/>
      <protection locked="0"/>
    </xf>
    <xf numFmtId="38" fontId="3" fillId="0" borderId="0" xfId="1" quotePrefix="1" applyNumberFormat="1" applyAlignment="1" applyProtection="1">
      <alignment horizontal="left" indent="1"/>
      <protection locked="0"/>
    </xf>
    <xf numFmtId="0" fontId="16" fillId="0" borderId="0" xfId="1" applyFont="1"/>
    <xf numFmtId="38" fontId="3" fillId="4" borderId="0" xfId="1" applyNumberFormat="1" applyFill="1" applyAlignment="1" applyProtection="1">
      <alignment vertical="top"/>
      <protection locked="0"/>
    </xf>
    <xf numFmtId="38" fontId="3" fillId="0" borderId="1" xfId="1" applyNumberFormat="1" applyBorder="1" applyAlignment="1" applyProtection="1">
      <alignment vertical="center"/>
      <protection locked="0"/>
    </xf>
    <xf numFmtId="38" fontId="3" fillId="4" borderId="0" xfId="1" applyNumberFormat="1" applyFill="1" applyAlignment="1" applyProtection="1">
      <alignment vertical="center"/>
      <protection locked="0"/>
    </xf>
    <xf numFmtId="164" fontId="3" fillId="0" borderId="0" xfId="1" applyNumberFormat="1" applyProtection="1">
      <protection locked="0"/>
    </xf>
    <xf numFmtId="0" fontId="18" fillId="0" borderId="0" xfId="1" applyFont="1" applyProtection="1">
      <protection locked="0"/>
    </xf>
    <xf numFmtId="0" fontId="17" fillId="0" borderId="0" xfId="1" applyFont="1" applyAlignment="1" applyProtection="1">
      <alignment horizontal="center"/>
      <protection locked="0"/>
    </xf>
    <xf numFmtId="9" fontId="17" fillId="0" borderId="0" xfId="2" applyFont="1" applyFill="1" applyAlignment="1" applyProtection="1">
      <alignment horizontal="center"/>
      <protection locked="0"/>
    </xf>
    <xf numFmtId="38" fontId="21" fillId="0" borderId="0" xfId="3" applyNumberFormat="1" applyFont="1" applyFill="1" applyProtection="1">
      <protection locked="0"/>
    </xf>
    <xf numFmtId="38" fontId="21" fillId="4" borderId="0" xfId="3" applyNumberFormat="1" applyFont="1" applyFill="1" applyProtection="1">
      <protection locked="0"/>
    </xf>
    <xf numFmtId="168" fontId="17" fillId="0" borderId="0" xfId="3" applyNumberFormat="1" applyFont="1" applyFill="1" applyAlignment="1" applyProtection="1">
      <alignment horizontal="right"/>
      <protection locked="0"/>
    </xf>
    <xf numFmtId="1" fontId="17" fillId="0" borderId="0" xfId="3" applyNumberFormat="1" applyFont="1" applyFill="1" applyAlignment="1" applyProtection="1">
      <alignment horizontal="center"/>
      <protection locked="0"/>
    </xf>
    <xf numFmtId="0" fontId="18" fillId="2" borderId="0" xfId="1" applyFont="1" applyFill="1" applyAlignment="1" applyProtection="1">
      <alignment horizontal="left" indent="3"/>
      <protection locked="0"/>
    </xf>
    <xf numFmtId="0" fontId="17" fillId="2" borderId="0" xfId="1" applyFont="1" applyFill="1" applyAlignment="1" applyProtection="1">
      <alignment horizontal="center"/>
      <protection locked="0"/>
    </xf>
    <xf numFmtId="9" fontId="17" fillId="2" borderId="0" xfId="2" applyFont="1" applyFill="1" applyAlignment="1" applyProtection="1">
      <alignment horizontal="center"/>
      <protection locked="0"/>
    </xf>
    <xf numFmtId="0" fontId="18" fillId="0" borderId="0" xfId="1" applyFont="1" applyAlignment="1" applyProtection="1">
      <alignment horizontal="left" indent="3"/>
      <protection locked="0"/>
    </xf>
    <xf numFmtId="38" fontId="3" fillId="0" borderId="0" xfId="1" applyNumberFormat="1" applyAlignment="1" applyProtection="1">
      <alignment horizontal="left" indent="1"/>
      <protection locked="0"/>
    </xf>
    <xf numFmtId="0" fontId="16" fillId="2" borderId="0" xfId="1" applyFont="1" applyFill="1"/>
    <xf numFmtId="0" fontId="16" fillId="0" borderId="1" xfId="1" applyFont="1" applyBorder="1"/>
    <xf numFmtId="38" fontId="22" fillId="0" borderId="0" xfId="6" applyNumberFormat="1" applyFont="1" applyProtection="1">
      <protection locked="0"/>
    </xf>
    <xf numFmtId="38" fontId="9" fillId="0" borderId="3" xfId="1" applyNumberFormat="1" applyFont="1" applyBorder="1" applyProtection="1">
      <protection locked="0"/>
    </xf>
    <xf numFmtId="0" fontId="3" fillId="0" borderId="0" xfId="1" quotePrefix="1" applyAlignment="1" applyProtection="1">
      <alignment horizontal="left"/>
      <protection locked="0"/>
    </xf>
    <xf numFmtId="38" fontId="2" fillId="5" borderId="0" xfId="1" applyNumberFormat="1" applyFont="1" applyFill="1" applyAlignment="1" applyProtection="1">
      <alignment wrapText="1"/>
      <protection locked="0"/>
    </xf>
    <xf numFmtId="38" fontId="5" fillId="6" borderId="0" xfId="1" applyNumberFormat="1" applyFont="1" applyFill="1" applyAlignment="1" applyProtection="1">
      <alignment horizontal="center"/>
      <protection locked="0"/>
    </xf>
    <xf numFmtId="38" fontId="3" fillId="6" borderId="0" xfId="1" applyNumberFormat="1" applyFill="1" applyProtection="1">
      <protection locked="0"/>
    </xf>
    <xf numFmtId="38" fontId="5" fillId="3" borderId="0" xfId="1" applyNumberFormat="1" applyFont="1" applyFill="1" applyProtection="1">
      <protection locked="0"/>
    </xf>
    <xf numFmtId="164" fontId="5" fillId="3" borderId="0" xfId="1" applyNumberFormat="1" applyFont="1" applyFill="1" applyProtection="1">
      <protection locked="0"/>
    </xf>
    <xf numFmtId="38" fontId="5" fillId="3" borderId="0" xfId="1" applyNumberFormat="1" applyFont="1" applyFill="1" applyAlignment="1" applyProtection="1">
      <alignment horizontal="center"/>
      <protection locked="0"/>
    </xf>
    <xf numFmtId="38" fontId="4" fillId="0" borderId="4" xfId="1" applyNumberFormat="1" applyFont="1" applyBorder="1" applyProtection="1">
      <protection locked="0"/>
    </xf>
    <xf numFmtId="38" fontId="5" fillId="0" borderId="4" xfId="1" applyNumberFormat="1" applyFont="1" applyBorder="1" applyProtection="1">
      <protection locked="0"/>
    </xf>
    <xf numFmtId="38" fontId="23" fillId="3" borderId="0" xfId="1" applyNumberFormat="1" applyFont="1" applyFill="1" applyProtection="1">
      <protection locked="0"/>
    </xf>
    <xf numFmtId="0" fontId="3" fillId="0" borderId="0" xfId="1" quotePrefix="1" applyAlignment="1" applyProtection="1">
      <alignment horizontal="left" wrapText="1"/>
      <protection locked="0"/>
    </xf>
    <xf numFmtId="38" fontId="3" fillId="0" borderId="0" xfId="1" quotePrefix="1" applyNumberFormat="1" applyAlignment="1" applyProtection="1">
      <alignment horizontal="left" wrapText="1" indent="1"/>
      <protection locked="0"/>
    </xf>
    <xf numFmtId="38" fontId="2" fillId="0" borderId="0" xfId="1" applyNumberFormat="1" applyFont="1" applyFill="1" applyAlignment="1" applyProtection="1">
      <alignment wrapText="1"/>
      <protection locked="0"/>
    </xf>
    <xf numFmtId="166" fontId="5" fillId="5" borderId="0" xfId="2" applyNumberFormat="1" applyFont="1" applyFill="1" applyAlignment="1" applyProtection="1">
      <alignment horizontal="center"/>
      <protection locked="0"/>
    </xf>
    <xf numFmtId="0" fontId="3" fillId="0" borderId="0" xfId="1" quotePrefix="1" applyAlignment="1" applyProtection="1">
      <alignment horizontal="left" wrapText="1"/>
      <protection locked="0"/>
    </xf>
  </cellXfs>
  <cellStyles count="14">
    <cellStyle name="Comma 2" xfId="3" xr:uid="{00000000-0005-0000-0000-000001000000}"/>
    <cellStyle name="Currency 2" xfId="5" xr:uid="{00000000-0005-0000-0000-000002000000}"/>
    <cellStyle name="Hyperlink" xfId="6" builtinId="8"/>
    <cellStyle name="Normal" xfId="0" builtinId="0"/>
    <cellStyle name="Normal - Style1 2 2" xfId="11" xr:uid="{00000000-0005-0000-0000-000006000000}"/>
    <cellStyle name="Normal 2" xfId="1" xr:uid="{00000000-0005-0000-0000-000007000000}"/>
    <cellStyle name="Normal 2 2" xfId="7" xr:uid="{00000000-0005-0000-0000-000008000000}"/>
    <cellStyle name="Normal 2 2 16" xfId="10" xr:uid="{00000000-0005-0000-0000-000009000000}"/>
    <cellStyle name="Normal 4" xfId="4" xr:uid="{00000000-0005-0000-0000-00000A000000}"/>
    <cellStyle name="Normal 848 2" xfId="9" xr:uid="{00000000-0005-0000-0000-00000B000000}"/>
    <cellStyle name="Normal 848 3" xfId="8" xr:uid="{00000000-0005-0000-0000-00000C000000}"/>
    <cellStyle name="Normal 848 4" xfId="13" xr:uid="{C3CEBBE2-C84D-4369-8BB3-6085C25E275E}"/>
    <cellStyle name="Percent 2" xfId="2" xr:uid="{00000000-0005-0000-0000-00000E000000}"/>
    <cellStyle name="Percent 2 2" xfId="12" xr:uid="{00000000-0005-0000-0000-00000F000000}"/>
  </cellStyles>
  <dxfs count="14"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FF00"/>
        </patternFill>
      </fill>
    </dxf>
    <dxf>
      <font>
        <b/>
        <i val="0"/>
        <color theme="8" tint="-0.2499465926084170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/>
        <color rgb="FFFF9797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5050"/>
      <color rgb="FFE5E5FF"/>
      <color rgb="FFF3F3FF"/>
      <color rgb="FFFFFF81"/>
      <color rgb="FF660033"/>
      <color rgb="FFF2DAE5"/>
      <color rgb="FFCCFF99"/>
      <color rgb="FF33CCFF"/>
      <color rgb="FFFF9797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utgers.ca1.qualtrics.com/jfe/form/SV_0VZ0QRKPRP3HIma" TargetMode="External"/><Relationship Id="rId1" Type="http://schemas.openxmlformats.org/officeDocument/2006/relationships/hyperlink" Target="https://rutgers.ca1.qualtrics.com/jfe/form/SV_0VZ0QRKPRP3HIma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8"/>
  <sheetViews>
    <sheetView showGridLines="0" tabSelected="1" topLeftCell="A3" zoomScale="115" zoomScaleNormal="115" workbookViewId="0">
      <selection activeCell="F30" sqref="F30"/>
    </sheetView>
  </sheetViews>
  <sheetFormatPr defaultColWidth="11.453125" defaultRowHeight="12.5" x14ac:dyDescent="0.25"/>
  <cols>
    <col min="1" max="1" width="31.81640625" style="4" customWidth="1"/>
    <col min="2" max="2" width="22.26953125" style="5" customWidth="1"/>
    <col min="3" max="3" width="8.54296875" style="5" customWidth="1"/>
    <col min="4" max="4" width="12.7265625" style="5" customWidth="1"/>
    <col min="5" max="5" width="9.1796875" style="3" customWidth="1"/>
    <col min="6" max="7" width="10.453125" style="3" customWidth="1"/>
    <col min="8" max="8" width="12.7265625" style="4" customWidth="1"/>
    <col min="9" max="9" width="8.26953125" style="4" bestFit="1" customWidth="1"/>
    <col min="10" max="10" width="11.453125" style="4" customWidth="1"/>
    <col min="11" max="11" width="0.7265625" style="15" customWidth="1"/>
    <col min="12" max="16384" width="11.453125" style="4"/>
  </cols>
  <sheetData>
    <row r="1" spans="1:11" ht="18" x14ac:dyDescent="0.4">
      <c r="A1" s="97" t="s">
        <v>26</v>
      </c>
      <c r="B1" s="92"/>
      <c r="C1" s="92"/>
      <c r="D1" s="93"/>
      <c r="E1" s="94"/>
      <c r="F1" s="94"/>
      <c r="G1" s="94"/>
      <c r="H1" s="94"/>
      <c r="I1" s="94"/>
      <c r="J1" s="94"/>
      <c r="K1" s="3"/>
    </row>
    <row r="2" spans="1:11" ht="13" x14ac:dyDescent="0.3">
      <c r="A2" s="95" t="s">
        <v>27</v>
      </c>
      <c r="B2" s="96"/>
      <c r="C2" s="2"/>
      <c r="D2" s="2"/>
      <c r="H2" s="3"/>
      <c r="I2" s="3"/>
      <c r="J2" s="3"/>
      <c r="K2" s="3"/>
    </row>
    <row r="3" spans="1:11" ht="13" x14ac:dyDescent="0.3">
      <c r="A3" s="95" t="s">
        <v>28</v>
      </c>
      <c r="B3" s="96"/>
      <c r="C3" s="2"/>
      <c r="D3" s="2"/>
      <c r="E3" s="2"/>
      <c r="F3" s="2"/>
      <c r="G3" s="2"/>
      <c r="H3" s="2"/>
      <c r="I3" s="2"/>
      <c r="J3" s="2"/>
      <c r="K3" s="2"/>
    </row>
    <row r="4" spans="1:11" ht="13" x14ac:dyDescent="0.3">
      <c r="A4" s="95" t="s">
        <v>29</v>
      </c>
      <c r="B4" s="96"/>
      <c r="C4" s="2"/>
      <c r="D4" s="2"/>
      <c r="E4" s="2"/>
      <c r="F4" s="2"/>
      <c r="G4" s="2"/>
      <c r="H4" s="2"/>
      <c r="I4" s="2"/>
      <c r="J4" s="2"/>
      <c r="K4" s="2"/>
    </row>
    <row r="5" spans="1:11" ht="13" x14ac:dyDescent="0.3">
      <c r="A5" s="95" t="s">
        <v>0</v>
      </c>
      <c r="B5" s="96"/>
      <c r="C5" s="2"/>
      <c r="D5" s="2"/>
      <c r="E5" s="2"/>
      <c r="F5" s="2"/>
      <c r="G5" s="2"/>
      <c r="H5" s="2"/>
      <c r="I5" s="2"/>
      <c r="J5" s="2"/>
      <c r="K5" s="2"/>
    </row>
    <row r="6" spans="1:11" ht="13" x14ac:dyDescent="0.3">
      <c r="A6" s="95" t="s">
        <v>30</v>
      </c>
      <c r="B6" s="96"/>
      <c r="C6" s="7"/>
      <c r="D6" s="7"/>
      <c r="E6" s="8"/>
      <c r="F6" s="8"/>
      <c r="G6" s="8"/>
      <c r="H6" s="9"/>
      <c r="I6" s="10"/>
      <c r="J6" s="10"/>
      <c r="K6" s="10"/>
    </row>
    <row r="7" spans="1:11" x14ac:dyDescent="0.25">
      <c r="A7" s="5"/>
      <c r="F7" s="90" t="s">
        <v>31</v>
      </c>
      <c r="G7" s="90"/>
      <c r="H7" s="91">
        <f>H48</f>
        <v>35000</v>
      </c>
      <c r="K7" s="4"/>
    </row>
    <row r="8" spans="1:11" ht="13" x14ac:dyDescent="0.3">
      <c r="B8" s="4"/>
      <c r="C8" s="4"/>
      <c r="D8" s="11"/>
      <c r="E8" s="12"/>
      <c r="F8" s="12"/>
      <c r="G8" s="12"/>
      <c r="H8" s="13" t="s">
        <v>1</v>
      </c>
      <c r="I8" s="13"/>
      <c r="J8" s="13"/>
      <c r="K8" s="14"/>
    </row>
    <row r="9" spans="1:11" ht="13" x14ac:dyDescent="0.3">
      <c r="B9" s="4"/>
      <c r="C9" s="4"/>
      <c r="D9" s="4"/>
      <c r="H9" s="16">
        <v>45747</v>
      </c>
      <c r="I9" s="17"/>
      <c r="J9" s="17"/>
      <c r="K9" s="14"/>
    </row>
    <row r="10" spans="1:11" ht="13" x14ac:dyDescent="0.3">
      <c r="B10" s="4"/>
      <c r="C10" s="4"/>
      <c r="H10" s="18">
        <f>+EDATE(H9,12)-1</f>
        <v>46111</v>
      </c>
      <c r="I10" s="17"/>
      <c r="J10" s="17"/>
      <c r="K10" s="14"/>
    </row>
    <row r="11" spans="1:11" ht="13" x14ac:dyDescent="0.3">
      <c r="A11" s="1"/>
      <c r="B11" s="3" t="s">
        <v>2</v>
      </c>
      <c r="C11" s="3" t="s">
        <v>3</v>
      </c>
      <c r="D11" s="3" t="s">
        <v>4</v>
      </c>
      <c r="E11" s="3" t="s">
        <v>5</v>
      </c>
      <c r="F11" s="3" t="s">
        <v>6</v>
      </c>
      <c r="G11" s="3" t="s">
        <v>6</v>
      </c>
      <c r="H11" s="3" t="s">
        <v>7</v>
      </c>
      <c r="I11" s="3" t="s">
        <v>3</v>
      </c>
      <c r="J11" s="3" t="s">
        <v>8</v>
      </c>
      <c r="K11" s="20"/>
    </row>
    <row r="12" spans="1:11" ht="13" x14ac:dyDescent="0.3">
      <c r="A12" s="1" t="s">
        <v>32</v>
      </c>
      <c r="B12" s="21" t="s">
        <v>9</v>
      </c>
      <c r="C12" s="21" t="s">
        <v>10</v>
      </c>
      <c r="D12" s="8" t="s">
        <v>11</v>
      </c>
      <c r="E12" s="8" t="s">
        <v>12</v>
      </c>
      <c r="F12" s="8" t="s">
        <v>13</v>
      </c>
      <c r="G12" s="8" t="s">
        <v>40</v>
      </c>
      <c r="H12" s="8" t="s">
        <v>4</v>
      </c>
      <c r="I12" s="8" t="s">
        <v>14</v>
      </c>
      <c r="J12" s="8" t="s">
        <v>15</v>
      </c>
      <c r="K12" s="20"/>
    </row>
    <row r="13" spans="1:11" x14ac:dyDescent="0.25">
      <c r="A13" s="66" t="s">
        <v>16</v>
      </c>
      <c r="B13" s="22" t="s">
        <v>17</v>
      </c>
      <c r="C13" s="23">
        <v>0.80589999999999995</v>
      </c>
      <c r="D13" s="24">
        <v>0</v>
      </c>
      <c r="E13" s="25">
        <v>0</v>
      </c>
      <c r="F13" s="26">
        <f>IF($B13="CY",E13*12,IF($B13="AY",E13*9,IF($B13="SU",E13*3,0)))</f>
        <v>0</v>
      </c>
      <c r="G13" s="26"/>
      <c r="H13" s="4">
        <f>+ROUND((D13*E13),0)</f>
        <v>0</v>
      </c>
      <c r="I13" s="4">
        <f>+ROUND(($C13*H13),0)</f>
        <v>0</v>
      </c>
      <c r="J13" s="4">
        <f>+H13+I13</f>
        <v>0</v>
      </c>
    </row>
    <row r="14" spans="1:11" ht="12" customHeight="1" x14ac:dyDescent="0.25">
      <c r="A14" s="66" t="s">
        <v>18</v>
      </c>
      <c r="B14" s="22" t="s">
        <v>17</v>
      </c>
      <c r="C14" s="23">
        <v>0.80589999999999995</v>
      </c>
      <c r="D14" s="24">
        <v>0</v>
      </c>
      <c r="E14" s="25">
        <v>0</v>
      </c>
      <c r="F14" s="26">
        <f>IF($B14="CY",E14*12,IF($B14="AY",E14*9,IF($B14="SU",E14*3,0)))</f>
        <v>0</v>
      </c>
      <c r="G14" s="26"/>
      <c r="H14" s="4">
        <f>+ROUND((D14*E14),0)</f>
        <v>0</v>
      </c>
      <c r="I14" s="4">
        <f t="shared" ref="I14:I15" si="0">+ROUND(($C14*H14),0)</f>
        <v>0</v>
      </c>
      <c r="J14" s="4">
        <f t="shared" ref="J14:J15" si="1">+H14+I14</f>
        <v>0</v>
      </c>
    </row>
    <row r="15" spans="1:11" x14ac:dyDescent="0.25">
      <c r="A15" s="66" t="s">
        <v>19</v>
      </c>
      <c r="B15" s="22" t="s">
        <v>17</v>
      </c>
      <c r="C15" s="23">
        <v>0.80589999999999995</v>
      </c>
      <c r="D15" s="24">
        <v>0</v>
      </c>
      <c r="E15" s="25">
        <v>0</v>
      </c>
      <c r="F15" s="26">
        <f>IF($B15="CY",E15*12,IF($B15="AY",E15*9,IF($B15="SU",E15*3,0)))</f>
        <v>0</v>
      </c>
      <c r="G15" s="26"/>
      <c r="H15" s="4">
        <f>+ROUND((D15*E15),0)</f>
        <v>0</v>
      </c>
      <c r="I15" s="4">
        <f t="shared" si="0"/>
        <v>0</v>
      </c>
      <c r="J15" s="4">
        <f t="shared" si="1"/>
        <v>0</v>
      </c>
    </row>
    <row r="16" spans="1:11" ht="16.5" customHeight="1" x14ac:dyDescent="0.3">
      <c r="B16" s="22"/>
      <c r="C16" s="23"/>
      <c r="D16" s="24"/>
      <c r="E16" s="25"/>
      <c r="F16" s="26"/>
      <c r="G16" s="26"/>
      <c r="J16" s="27">
        <f>SUM(J13:J15)</f>
        <v>0</v>
      </c>
    </row>
    <row r="17" spans="1:11" ht="13" x14ac:dyDescent="0.3">
      <c r="A17" s="1" t="s">
        <v>37</v>
      </c>
      <c r="B17" s="22"/>
      <c r="C17" s="23"/>
      <c r="D17" s="24"/>
      <c r="E17" s="25"/>
      <c r="F17" s="26"/>
      <c r="G17" s="26"/>
    </row>
    <row r="18" spans="1:11" ht="25.5" x14ac:dyDescent="0.3">
      <c r="A18" s="99" t="s">
        <v>39</v>
      </c>
      <c r="B18" s="22" t="s">
        <v>17</v>
      </c>
      <c r="C18" s="23"/>
      <c r="D18" s="24">
        <v>125</v>
      </c>
      <c r="E18" s="101">
        <v>0.2</v>
      </c>
      <c r="F18" s="26">
        <f>IF($B18="CY",E18*12,IF($B18="AY",E18*9,IF($B18="SU",E18*3,0)))</f>
        <v>2.4000000000000004</v>
      </c>
      <c r="G18" s="26">
        <f>1650*E18</f>
        <v>330</v>
      </c>
      <c r="H18" s="4">
        <f>G18*D18</f>
        <v>41250</v>
      </c>
      <c r="I18" s="4">
        <f t="shared" ref="I18:I23" si="2">+ROUND(($C18*H18),0)</f>
        <v>0</v>
      </c>
      <c r="J18" s="4">
        <f t="shared" ref="J18:J23" si="3">+H18+I18</f>
        <v>41250</v>
      </c>
    </row>
    <row r="19" spans="1:11" x14ac:dyDescent="0.25">
      <c r="A19" s="66" t="s">
        <v>38</v>
      </c>
      <c r="B19" s="22" t="s">
        <v>17</v>
      </c>
      <c r="C19" s="23"/>
      <c r="D19" s="24">
        <v>100</v>
      </c>
      <c r="E19" s="101">
        <v>0</v>
      </c>
      <c r="F19" s="26">
        <f>IF($B19="CY",E19*12,IF($B19="AY",E19*9,IF($B19="SU",E19*3,0)))</f>
        <v>0</v>
      </c>
      <c r="G19" s="26">
        <f>1650*E19</f>
        <v>0</v>
      </c>
      <c r="H19" s="4">
        <f>G19*D19</f>
        <v>0</v>
      </c>
      <c r="I19" s="4">
        <f t="shared" ref="I19" si="4">+ROUND(($C19*H19),0)</f>
        <v>0</v>
      </c>
      <c r="J19" s="4">
        <f t="shared" ref="J19" si="5">+H19+I19</f>
        <v>0</v>
      </c>
    </row>
    <row r="20" spans="1:11" s="64" customFormat="1" ht="20.25" customHeight="1" x14ac:dyDescent="0.3">
      <c r="A20" s="1" t="s">
        <v>36</v>
      </c>
      <c r="B20" s="59"/>
      <c r="C20" s="60"/>
      <c r="D20" s="61"/>
      <c r="E20" s="62"/>
      <c r="F20" s="63"/>
      <c r="G20" s="63"/>
      <c r="J20" s="65">
        <f>SUM(J18:J19)</f>
        <v>41250</v>
      </c>
      <c r="K20" s="68"/>
    </row>
    <row r="21" spans="1:11" x14ac:dyDescent="0.25">
      <c r="A21" s="66" t="s">
        <v>16</v>
      </c>
      <c r="B21" s="22" t="s">
        <v>17</v>
      </c>
      <c r="C21" s="23">
        <v>0.80589999999999995</v>
      </c>
      <c r="D21" s="24">
        <v>0</v>
      </c>
      <c r="E21" s="25">
        <v>0</v>
      </c>
      <c r="F21" s="26">
        <f>IF($B21="CY",E21*12,IF($B21="AY",E21*9,IF($B21="SU",E21*3,0)))</f>
        <v>0</v>
      </c>
      <c r="G21" s="26"/>
      <c r="H21" s="4">
        <f>+ROUND((D21*E21),0)</f>
        <v>0</v>
      </c>
      <c r="I21" s="4">
        <f t="shared" si="2"/>
        <v>0</v>
      </c>
      <c r="J21" s="4">
        <f t="shared" si="3"/>
        <v>0</v>
      </c>
    </row>
    <row r="22" spans="1:11" x14ac:dyDescent="0.25">
      <c r="A22" s="66" t="s">
        <v>18</v>
      </c>
      <c r="B22" s="22" t="s">
        <v>17</v>
      </c>
      <c r="C22" s="23">
        <v>0.80589999999999995</v>
      </c>
      <c r="D22" s="24">
        <v>0</v>
      </c>
      <c r="E22" s="25">
        <v>0</v>
      </c>
      <c r="F22" s="26">
        <f>IF($B22="CY",E22*12,IF($B22="AY",E22*9,IF($B22="SU",E22*3,0)))</f>
        <v>0</v>
      </c>
      <c r="G22" s="26"/>
      <c r="H22" s="4">
        <f>+ROUND((D22*E22),0)</f>
        <v>0</v>
      </c>
      <c r="I22" s="4">
        <f t="shared" ref="I22" si="6">+ROUND(($C22*H22),0)</f>
        <v>0</v>
      </c>
      <c r="J22" s="4">
        <f t="shared" ref="J22" si="7">+H22+I22</f>
        <v>0</v>
      </c>
    </row>
    <row r="23" spans="1:11" x14ac:dyDescent="0.25">
      <c r="A23" s="66" t="s">
        <v>19</v>
      </c>
      <c r="B23" s="22" t="s">
        <v>17</v>
      </c>
      <c r="C23" s="23">
        <v>0.80589999999999995</v>
      </c>
      <c r="D23" s="24">
        <v>0</v>
      </c>
      <c r="E23" s="25">
        <v>0</v>
      </c>
      <c r="F23" s="26">
        <f>IF($B23="CY",E23*12,IF($B23="AY",E23*9,IF($B23="SU",E23*3,0)))</f>
        <v>0</v>
      </c>
      <c r="G23" s="26"/>
      <c r="H23" s="4">
        <f>+ROUND((D23*E23),0)</f>
        <v>0</v>
      </c>
      <c r="I23" s="4">
        <f t="shared" si="2"/>
        <v>0</v>
      </c>
      <c r="J23" s="4">
        <f t="shared" si="3"/>
        <v>0</v>
      </c>
    </row>
    <row r="24" spans="1:11" s="30" customFormat="1" ht="15" customHeight="1" x14ac:dyDescent="0.3">
      <c r="A24" s="58"/>
      <c r="B24" s="29"/>
      <c r="E24" s="28"/>
      <c r="F24" s="28"/>
      <c r="G24" s="28"/>
      <c r="H24" s="69"/>
      <c r="I24" s="69"/>
      <c r="J24" s="27">
        <f>SUM(J20:J23)</f>
        <v>41250</v>
      </c>
      <c r="K24" s="70"/>
    </row>
    <row r="25" spans="1:11" ht="18" customHeight="1" x14ac:dyDescent="0.3">
      <c r="A25" s="31" t="s">
        <v>20</v>
      </c>
      <c r="B25" s="32"/>
      <c r="E25" s="33"/>
      <c r="F25" s="33"/>
      <c r="G25" s="33"/>
      <c r="H25" s="6">
        <f>SUM(H13:H24)</f>
        <v>41250</v>
      </c>
      <c r="I25" s="6">
        <f>SUM(I13:I24)</f>
        <v>0</v>
      </c>
      <c r="J25" s="6">
        <f>+J16+J24</f>
        <v>41250</v>
      </c>
      <c r="K25" s="19"/>
    </row>
    <row r="27" spans="1:11" ht="13" x14ac:dyDescent="0.3">
      <c r="A27" s="34" t="s">
        <v>33</v>
      </c>
      <c r="D27" s="35"/>
      <c r="H27" s="10">
        <f>+I25</f>
        <v>0</v>
      </c>
    </row>
    <row r="28" spans="1:11" x14ac:dyDescent="0.25">
      <c r="A28" s="71"/>
      <c r="B28" s="36"/>
      <c r="C28" s="36"/>
      <c r="D28" s="36"/>
    </row>
    <row r="29" spans="1:11" s="43" customFormat="1" ht="13" x14ac:dyDescent="0.3">
      <c r="A29" s="37" t="s">
        <v>21</v>
      </c>
      <c r="B29" s="38"/>
      <c r="C29" s="38"/>
      <c r="D29" s="39"/>
      <c r="E29" s="40"/>
      <c r="F29" s="40"/>
      <c r="G29" s="40"/>
      <c r="H29" s="41">
        <f>+H25+H27</f>
        <v>41250</v>
      </c>
      <c r="I29" s="42"/>
      <c r="J29" s="42"/>
      <c r="K29" s="19"/>
    </row>
    <row r="31" spans="1:11" s="44" customFormat="1" ht="13" x14ac:dyDescent="0.3">
      <c r="A31" s="48"/>
      <c r="B31" s="82"/>
      <c r="C31" s="82"/>
      <c r="D31" s="73"/>
      <c r="E31" s="74"/>
      <c r="F31" s="74"/>
      <c r="G31" s="74"/>
      <c r="H31" s="1"/>
      <c r="I31" s="1"/>
      <c r="J31" s="1"/>
      <c r="K31" s="19"/>
    </row>
    <row r="32" spans="1:11" s="44" customFormat="1" ht="14.5" x14ac:dyDescent="0.35">
      <c r="A32" s="86" t="s">
        <v>34</v>
      </c>
      <c r="B32" s="5"/>
      <c r="C32" s="5"/>
      <c r="D32" s="5"/>
      <c r="E32" s="5"/>
      <c r="F32" s="5"/>
      <c r="G32" s="5"/>
      <c r="H32" s="75"/>
      <c r="I32" s="75"/>
      <c r="J32" s="75"/>
      <c r="K32" s="76"/>
    </row>
    <row r="33" spans="1:11" s="44" customFormat="1" ht="25.5" customHeight="1" x14ac:dyDescent="0.3">
      <c r="A33" s="102" t="s">
        <v>44</v>
      </c>
      <c r="B33" s="102"/>
      <c r="C33" s="5"/>
      <c r="D33" s="89" t="s">
        <v>42</v>
      </c>
      <c r="E33" s="5"/>
      <c r="F33" s="5"/>
      <c r="G33" s="5"/>
      <c r="H33" s="4">
        <f>IF(D33="data",6600,IF(D33="survey",1980,0))</f>
        <v>6600</v>
      </c>
      <c r="I33" s="4"/>
      <c r="J33" s="4"/>
      <c r="K33" s="15"/>
    </row>
    <row r="34" spans="1:11" s="44" customFormat="1" ht="17.25" customHeight="1" x14ac:dyDescent="0.25">
      <c r="A34" s="88" t="s">
        <v>41</v>
      </c>
      <c r="B34" s="98"/>
      <c r="C34" s="5"/>
      <c r="D34" s="100"/>
      <c r="E34" s="5"/>
      <c r="F34" s="5">
        <v>25</v>
      </c>
      <c r="G34" s="5">
        <f>G18</f>
        <v>330</v>
      </c>
      <c r="H34" s="4">
        <f>IF(D33="data",MIN(G34*F34,6600)*-1,0)</f>
        <v>-6600</v>
      </c>
      <c r="I34" s="4"/>
      <c r="J34" s="4"/>
      <c r="K34" s="15"/>
    </row>
    <row r="35" spans="1:11" s="44" customFormat="1" ht="17.25" customHeight="1" x14ac:dyDescent="0.25">
      <c r="A35" s="88" t="s">
        <v>43</v>
      </c>
      <c r="B35" s="98"/>
      <c r="C35" s="5"/>
      <c r="D35" s="100"/>
      <c r="E35" s="5"/>
      <c r="F35" s="5"/>
      <c r="G35" s="5"/>
      <c r="H35" s="4">
        <f>IF(AND(D33="data", J18&gt;35000,J18&lt;41252), -J18+35000, 0)</f>
        <v>-6250</v>
      </c>
      <c r="I35" s="4"/>
      <c r="J35" s="4"/>
      <c r="K35" s="15"/>
    </row>
    <row r="36" spans="1:11" s="44" customFormat="1" ht="13" x14ac:dyDescent="0.3">
      <c r="B36" s="45"/>
      <c r="C36" s="45"/>
      <c r="D36" s="73"/>
      <c r="E36" s="74"/>
      <c r="F36" s="74"/>
      <c r="G36" s="74"/>
      <c r="H36" s="27"/>
      <c r="I36" s="1"/>
      <c r="J36" s="1"/>
      <c r="K36" s="19"/>
    </row>
    <row r="37" spans="1:11" s="47" customFormat="1" ht="13" x14ac:dyDescent="0.3">
      <c r="A37" s="46" t="s">
        <v>22</v>
      </c>
      <c r="B37" s="79"/>
      <c r="C37" s="79"/>
      <c r="D37" s="80"/>
      <c r="E37" s="81"/>
      <c r="F37" s="81"/>
      <c r="G37" s="81"/>
      <c r="H37" s="42">
        <f>SUM(H32:H36)</f>
        <v>-6250</v>
      </c>
      <c r="I37" s="42"/>
      <c r="J37" s="42"/>
      <c r="K37" s="19"/>
    </row>
    <row r="38" spans="1:11" x14ac:dyDescent="0.25">
      <c r="D38" s="50"/>
    </row>
    <row r="39" spans="1:11" s="44" customFormat="1" ht="14" x14ac:dyDescent="0.3">
      <c r="A39" s="1" t="s">
        <v>35</v>
      </c>
      <c r="B39" s="72"/>
      <c r="C39" s="72"/>
      <c r="D39" s="73"/>
      <c r="E39" s="74"/>
      <c r="F39" s="74"/>
      <c r="G39" s="74"/>
      <c r="H39" s="75"/>
      <c r="I39" s="75"/>
      <c r="J39" s="75"/>
      <c r="K39" s="76"/>
    </row>
    <row r="40" spans="1:11" s="44" customFormat="1" ht="14" x14ac:dyDescent="0.3">
      <c r="A40" s="49" t="s">
        <v>16</v>
      </c>
      <c r="B40" s="72"/>
      <c r="C40" s="72"/>
      <c r="D40" s="73"/>
      <c r="E40" s="74"/>
      <c r="F40" s="74"/>
      <c r="G40" s="74"/>
      <c r="H40" s="75">
        <v>0</v>
      </c>
      <c r="I40" s="75"/>
      <c r="J40" s="75"/>
      <c r="K40" s="76"/>
    </row>
    <row r="41" spans="1:11" s="44" customFormat="1" ht="14" x14ac:dyDescent="0.3">
      <c r="A41" s="88">
        <v>2</v>
      </c>
      <c r="B41" s="72"/>
      <c r="C41" s="72"/>
      <c r="D41" s="73"/>
      <c r="E41" s="74"/>
      <c r="F41" s="74"/>
      <c r="G41" s="74"/>
      <c r="H41" s="75">
        <v>0</v>
      </c>
      <c r="I41" s="75"/>
      <c r="J41" s="75"/>
      <c r="K41" s="76"/>
    </row>
    <row r="42" spans="1:11" s="44" customFormat="1" x14ac:dyDescent="0.25">
      <c r="A42" s="88">
        <v>3</v>
      </c>
      <c r="B42" s="45"/>
      <c r="C42" s="45"/>
      <c r="D42" s="77"/>
      <c r="E42" s="78"/>
      <c r="F42" s="78"/>
      <c r="G42" s="78"/>
      <c r="H42" s="4">
        <v>0</v>
      </c>
      <c r="I42" s="4"/>
      <c r="J42" s="4"/>
      <c r="K42" s="15"/>
    </row>
    <row r="43" spans="1:11" s="44" customFormat="1" ht="13" x14ac:dyDescent="0.3">
      <c r="A43" s="67" t="s">
        <v>23</v>
      </c>
      <c r="B43" s="67"/>
      <c r="C43" s="67"/>
      <c r="D43" s="67"/>
      <c r="E43" s="67"/>
      <c r="F43" s="67"/>
      <c r="G43" s="67"/>
      <c r="H43" s="85"/>
      <c r="I43" s="67"/>
      <c r="J43" s="67"/>
      <c r="K43" s="84"/>
    </row>
    <row r="44" spans="1:11" s="47" customFormat="1" ht="13" x14ac:dyDescent="0.3">
      <c r="A44" s="46" t="s">
        <v>24</v>
      </c>
      <c r="B44" s="79"/>
      <c r="C44" s="79"/>
      <c r="D44" s="80"/>
      <c r="E44" s="81"/>
      <c r="F44" s="81"/>
      <c r="G44" s="81"/>
      <c r="H44" s="42">
        <f>SUM(H39:H43)</f>
        <v>0</v>
      </c>
      <c r="I44" s="42"/>
      <c r="J44" s="42"/>
      <c r="K44" s="19"/>
    </row>
    <row r="45" spans="1:11" x14ac:dyDescent="0.25">
      <c r="D45" s="50"/>
      <c r="E45" s="50"/>
      <c r="F45" s="50"/>
      <c r="G45" s="50"/>
    </row>
    <row r="46" spans="1:11" ht="13" x14ac:dyDescent="0.3">
      <c r="A46" s="83"/>
      <c r="B46" s="51"/>
      <c r="C46" s="51"/>
      <c r="D46" s="2"/>
      <c r="H46" s="1"/>
      <c r="I46" s="1"/>
      <c r="J46" s="1"/>
      <c r="K46" s="19"/>
    </row>
    <row r="48" spans="1:11" s="57" customFormat="1" ht="16" thickBot="1" x14ac:dyDescent="0.4">
      <c r="A48" s="52" t="s">
        <v>25</v>
      </c>
      <c r="B48" s="53"/>
      <c r="C48" s="53"/>
      <c r="D48" s="54"/>
      <c r="E48" s="54"/>
      <c r="F48" s="54"/>
      <c r="G48" s="54"/>
      <c r="H48" s="87">
        <f>+H44+H37+H29</f>
        <v>35000</v>
      </c>
      <c r="I48" s="55"/>
      <c r="J48" s="55"/>
      <c r="K48" s="56"/>
    </row>
  </sheetData>
  <sheetProtection formatCells="0" formatColumns="0" formatRows="0" insertColumns="0" insertRows="0" autoFilter="0"/>
  <mergeCells count="1">
    <mergeCell ref="A33:B33"/>
  </mergeCells>
  <conditionalFormatting sqref="A43:K43">
    <cfRule type="expression" dxfId="13" priority="78">
      <formula>+SUM($H$44+#REF!+#REF!+#REF!+#REF!+#REF!)&gt;0</formula>
    </cfRule>
  </conditionalFormatting>
  <conditionalFormatting sqref="B13:B15">
    <cfRule type="expression" dxfId="12" priority="34">
      <formula>B13=""</formula>
    </cfRule>
  </conditionalFormatting>
  <conditionalFormatting sqref="B18:B19">
    <cfRule type="expression" dxfId="11" priority="33">
      <formula>B18=""</formula>
    </cfRule>
  </conditionalFormatting>
  <conditionalFormatting sqref="B21:B23">
    <cfRule type="expression" dxfId="10" priority="32">
      <formula>B21=""</formula>
    </cfRule>
  </conditionalFormatting>
  <conditionalFormatting sqref="D13:D23">
    <cfRule type="expression" dxfId="9" priority="75">
      <formula>D13&gt;=#REF!</formula>
    </cfRule>
  </conditionalFormatting>
  <conditionalFormatting sqref="E33 E35">
    <cfRule type="cellIs" dxfId="8" priority="7" operator="equal">
      <formula>"Y/N"</formula>
    </cfRule>
    <cfRule type="cellIs" dxfId="7" priority="8" operator="equal">
      <formula>"N"</formula>
    </cfRule>
    <cfRule type="cellIs" dxfId="6" priority="9" operator="equal">
      <formula>"Y"</formula>
    </cfRule>
  </conditionalFormatting>
  <conditionalFormatting sqref="J5">
    <cfRule type="cellIs" dxfId="5" priority="4" operator="equal">
      <formula>"Y/N"</formula>
    </cfRule>
    <cfRule type="cellIs" dxfId="4" priority="5" operator="equal">
      <formula>"N"</formula>
    </cfRule>
    <cfRule type="cellIs" dxfId="3" priority="6" operator="equal">
      <formula>"Y"</formula>
    </cfRule>
  </conditionalFormatting>
  <conditionalFormatting sqref="E34">
    <cfRule type="cellIs" dxfId="2" priority="1" operator="equal">
      <formula>"Y/N"</formula>
    </cfRule>
    <cfRule type="cellIs" dxfId="1" priority="2" operator="equal">
      <formula>"N"</formula>
    </cfRule>
    <cfRule type="cellIs" dxfId="0" priority="3" operator="equal">
      <formula>"Y"</formula>
    </cfRule>
  </conditionalFormatting>
  <hyperlinks>
    <hyperlink ref="D5:F5" r:id="rId1" display="Core Assessment Status - Click &amp; submit for Review" xr:uid="{00000000-0004-0000-0000-000001000000}"/>
    <hyperlink ref="A32" r:id="rId2" display="8. Data Core - ***Click to submit assessment***" xr:uid="{00000000-0004-0000-0000-000002000000}"/>
  </hyperlinks>
  <pageMargins left="0.25" right="0.25" top="0.25" bottom="0.25" header="0.3" footer="0.3"/>
  <pageSetup scale="16" fitToWidth="2" orientation="landscape"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4DFFAC8F529841A7C1FA8D6BB4CE27" ma:contentTypeVersion="12" ma:contentTypeDescription="Create a new document." ma:contentTypeScope="" ma:versionID="ecee2add6953cc87590c61de214a8ea2">
  <xsd:schema xmlns:xsd="http://www.w3.org/2001/XMLSchema" xmlns:xs="http://www.w3.org/2001/XMLSchema" xmlns:p="http://schemas.microsoft.com/office/2006/metadata/properties" xmlns:ns2="3966fe17-9a61-43f3-9e5c-03c43da49867" xmlns:ns3="dfe3c832-cd36-4929-bd61-102515a36d15" targetNamespace="http://schemas.microsoft.com/office/2006/metadata/properties" ma:root="true" ma:fieldsID="147c1f2edae027f1de5ad1e215d395b5" ns2:_="" ns3:_="">
    <xsd:import namespace="3966fe17-9a61-43f3-9e5c-03c43da49867"/>
    <xsd:import namespace="dfe3c832-cd36-4929-bd61-102515a36d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6fe17-9a61-43f3-9e5c-03c43da49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48fd182-3af3-4b45-858c-95346ee1b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3c832-cd36-4929-bd61-102515a36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4167337-5e84-4e58-ab6f-f86caf8529a1}" ma:internalName="TaxCatchAll" ma:showField="CatchAllData" ma:web="dfe3c832-cd36-4929-bd61-102515a36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966fe17-9a61-43f3-9e5c-03c43da49867">
      <Terms xmlns="http://schemas.microsoft.com/office/infopath/2007/PartnerControls"/>
    </lcf76f155ced4ddcb4097134ff3c332f>
    <TaxCatchAll xmlns="dfe3c832-cd36-4929-bd61-102515a36d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58BF1-FAA6-42DB-B95A-1167C910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66fe17-9a61-43f3-9e5c-03c43da49867"/>
    <ds:schemaRef ds:uri="dfe3c832-cd36-4929-bd61-102515a36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ED261C-CD6E-4FEF-AD1B-A44B4595B9C9}">
  <ds:schemaRefs>
    <ds:schemaRef ds:uri="http://schemas.microsoft.com/office/2006/metadata/properties"/>
    <ds:schemaRef ds:uri="http://schemas.microsoft.com/office/infopath/2007/PartnerControls"/>
    <ds:schemaRef ds:uri="3966fe17-9a61-43f3-9e5c-03c43da49867"/>
    <ds:schemaRef ds:uri="dfe3c832-cd36-4929-bd61-102515a36d15"/>
  </ds:schemaRefs>
</ds:datastoreItem>
</file>

<file path=customXml/itemProps3.xml><?xml version="1.0" encoding="utf-8"?>
<ds:datastoreItem xmlns:ds="http://schemas.openxmlformats.org/officeDocument/2006/customXml" ds:itemID="{602D3163-F3B9-449E-9F66-54D46D2B06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Iozzio</dc:creator>
  <cp:keywords/>
  <dc:description/>
  <cp:lastModifiedBy>Matthew Iozzio</cp:lastModifiedBy>
  <cp:revision/>
  <cp:lastPrinted>2024-12-23T02:36:42Z</cp:lastPrinted>
  <dcterms:created xsi:type="dcterms:W3CDTF">2018-06-07T13:59:47Z</dcterms:created>
  <dcterms:modified xsi:type="dcterms:W3CDTF">2025-05-23T16:21:14Z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0x010100D74DFFAC8F529841A7C1FA8D6BB4CE27</vt:lpwstr>
  </property>
  <property fmtid="{D5CDD505-2E9C-101B-9397-08002B2CF9AE}" pid="5" name="MediaServiceImageTags">
    <vt:lpwstr/>
  </property>
</Properties>
</file>